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35 кВ и выше" sheetId="1" r:id="rId1"/>
    <sheet name="ниже 35кВ" sheetId="2" r:id="rId2"/>
  </sheets>
  <definedNames/>
  <calcPr fullCalcOnLoad="1"/>
</workbook>
</file>

<file path=xl/sharedStrings.xml><?xml version="1.0" encoding="utf-8"?>
<sst xmlns="http://schemas.openxmlformats.org/spreadsheetml/2006/main" count="116" uniqueCount="65">
  <si>
    <t>с учетом присоединенных потребителей</t>
  </si>
  <si>
    <t>№ п/п</t>
  </si>
  <si>
    <t>Установленная мощность существующих трансформаторов (МВА)</t>
  </si>
  <si>
    <t>1T</t>
  </si>
  <si>
    <t>2T</t>
  </si>
  <si>
    <t>3T</t>
  </si>
  <si>
    <t>4T</t>
  </si>
  <si>
    <t>Наименование подстанции</t>
  </si>
  <si>
    <t xml:space="preserve">Уровни напряжения </t>
  </si>
  <si>
    <t>с учетом выданных технических условий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</si>
  <si>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 (МВт)</t>
  </si>
  <si>
    <t>5T</t>
  </si>
  <si>
    <t>35/6</t>
  </si>
  <si>
    <t>110/35/6</t>
  </si>
  <si>
    <t>110/10</t>
  </si>
  <si>
    <t>Подстанция №1</t>
  </si>
  <si>
    <t>Подстанция №2</t>
  </si>
  <si>
    <t>Подстанция №5</t>
  </si>
  <si>
    <t>Трансформаторная подстанция 35/6 кВ</t>
  </si>
  <si>
    <t>Подстанция №10</t>
  </si>
  <si>
    <t>Подстанция №14</t>
  </si>
  <si>
    <t>Подстанция №15</t>
  </si>
  <si>
    <t>Подстанция №19</t>
  </si>
  <si>
    <t>Подстанция №20</t>
  </si>
  <si>
    <t>110/6</t>
  </si>
  <si>
    <t>Подстанция №31</t>
  </si>
  <si>
    <t>Подстанция №34</t>
  </si>
  <si>
    <t>Подстанция №37</t>
  </si>
  <si>
    <t>Подстанция №41</t>
  </si>
  <si>
    <t>Подстанция №42</t>
  </si>
  <si>
    <t>ПС 110кВ Керамзитовая</t>
  </si>
  <si>
    <t>35/6/0,4</t>
  </si>
  <si>
    <t>35/6/0,23</t>
  </si>
  <si>
    <t>35/6/0,4/0,23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</si>
  <si>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
</t>
  </si>
  <si>
    <t>ПС Танай</t>
  </si>
  <si>
    <t>35/10</t>
  </si>
  <si>
    <t>ПС 35/6 кВ "Шурапская"</t>
  </si>
  <si>
    <t>Текущий резерв мощности для присоединения потребителей (по результатам контрольного замера зима 2016г.) (МВт)</t>
  </si>
  <si>
    <t>( 2 квартал 2017 года)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</si>
  <si>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</t>
  </si>
  <si>
    <t>Подстанция №3</t>
  </si>
  <si>
    <t>6/0,4</t>
  </si>
  <si>
    <t>6/0,23</t>
  </si>
  <si>
    <t>Подстанция №8</t>
  </si>
  <si>
    <t>6/0,4-0,23</t>
  </si>
  <si>
    <t>Подстанция №9</t>
  </si>
  <si>
    <t>Подстанция №11</t>
  </si>
  <si>
    <t>Подстанция №17</t>
  </si>
  <si>
    <t>Подстанция №22</t>
  </si>
  <si>
    <t>Подстанция №24</t>
  </si>
  <si>
    <t>Подстанция №25</t>
  </si>
  <si>
    <t>Подстанция №26</t>
  </si>
  <si>
    <t>Подстанция №30</t>
  </si>
  <si>
    <t>Подстанция №32</t>
  </si>
  <si>
    <t>Подстанция №33</t>
  </si>
  <si>
    <t>Подстанция №36</t>
  </si>
  <si>
    <t>Подстанция №38</t>
  </si>
  <si>
    <t>Подстанция №40</t>
  </si>
  <si>
    <t>ТП 250кВА</t>
  </si>
  <si>
    <t>ТП "Чайка"</t>
  </si>
  <si>
    <t>10/0,4-0,23</t>
  </si>
  <si>
    <t>ТП "Новосафоново"</t>
  </si>
  <si>
    <t>ТП "Ключи"</t>
  </si>
  <si>
    <t>Трансформаторная подстанция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</si>
</sst>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78" fontId="9" fillId="25" borderId="10" xfId="0" applyNumberFormat="1" applyFont="1" applyFill="1" applyBorder="1" applyAlignment="1">
      <alignment horizontal="center"/>
    </xf>
    <xf numFmtId="178" fontId="9" fillId="25" borderId="11" xfId="0" applyNumberFormat="1" applyFont="1" applyFill="1" applyBorder="1" applyAlignment="1">
      <alignment horizontal="center"/>
    </xf>
    <xf numFmtId="178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center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178" fontId="6" fillId="25" borderId="10" xfId="0" applyNumberFormat="1" applyFont="1" applyFill="1" applyBorder="1" applyAlignment="1">
      <alignment horizontal="center"/>
    </xf>
    <xf numFmtId="178" fontId="8" fillId="25" borderId="11" xfId="54" applyNumberFormat="1" applyFont="1" applyFill="1" applyBorder="1" applyAlignment="1" applyProtection="1">
      <alignment horizontal="center" vertical="center" wrapText="1"/>
      <protection locked="0"/>
    </xf>
    <xf numFmtId="178" fontId="9" fillId="25" borderId="10" xfId="54" applyNumberFormat="1" applyFont="1" applyFill="1" applyBorder="1" applyAlignment="1" applyProtection="1">
      <alignment horizontal="center" vertical="center" wrapText="1"/>
      <protection/>
    </xf>
    <xf numFmtId="178" fontId="6" fillId="25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78" fontId="43" fillId="25" borderId="10" xfId="0" applyNumberFormat="1" applyFont="1" applyFill="1" applyBorder="1" applyAlignment="1">
      <alignment horizontal="center"/>
    </xf>
    <xf numFmtId="0" fontId="6" fillId="25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9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3" sqref="B3:B4"/>
    </sheetView>
  </sheetViews>
  <sheetFormatPr defaultColWidth="9.140625" defaultRowHeight="15"/>
  <cols>
    <col min="1" max="1" width="4.7109375" style="4" customWidth="1"/>
    <col min="2" max="2" width="42.5742187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10" width="20.7109375" style="4" customWidth="1"/>
    <col min="11" max="11" width="38.7109375" style="4" customWidth="1"/>
    <col min="12" max="16384" width="9.140625" style="1" customWidth="1"/>
  </cols>
  <sheetData>
    <row r="1" spans="1:11" ht="37.5" customHeight="1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2" customFormat="1" ht="72" customHeight="1">
      <c r="A3" s="24" t="s">
        <v>1</v>
      </c>
      <c r="B3" s="24" t="s">
        <v>7</v>
      </c>
      <c r="C3" s="24" t="s">
        <v>8</v>
      </c>
      <c r="D3" s="24" t="s">
        <v>2</v>
      </c>
      <c r="E3" s="24"/>
      <c r="F3" s="24"/>
      <c r="G3" s="24"/>
      <c r="H3" s="24"/>
      <c r="I3" s="25" t="s">
        <v>38</v>
      </c>
      <c r="J3" s="25"/>
      <c r="K3" s="24" t="s">
        <v>10</v>
      </c>
    </row>
    <row r="4" spans="1:11" s="2" customFormat="1" ht="60.75" customHeight="1">
      <c r="A4" s="24"/>
      <c r="B4" s="24"/>
      <c r="C4" s="24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4"/>
    </row>
    <row r="5" spans="1:11" s="2" customFormat="1" ht="15.75" customHeight="1">
      <c r="A5" s="11">
        <v>1</v>
      </c>
      <c r="B5" s="12" t="s">
        <v>30</v>
      </c>
      <c r="C5" s="13" t="s">
        <v>14</v>
      </c>
      <c r="D5" s="10">
        <v>10</v>
      </c>
      <c r="E5" s="10">
        <v>10</v>
      </c>
      <c r="F5" s="17"/>
      <c r="G5" s="17"/>
      <c r="H5" s="17"/>
      <c r="I5" s="18">
        <f>E5*0.92-0.5355-0.34-0.504-2.125-0.8-0.8-0.8-0.8-0.8-1.28</f>
        <v>0.41550000000000153</v>
      </c>
      <c r="J5" s="18">
        <f>I5-0.535</f>
        <v>-0.1194999999999985</v>
      </c>
      <c r="K5" s="18">
        <f>J5</f>
        <v>-0.1194999999999985</v>
      </c>
    </row>
    <row r="6" spans="1:11" s="2" customFormat="1" ht="15.75" customHeight="1">
      <c r="A6" s="11">
        <f>A5+1</f>
        <v>2</v>
      </c>
      <c r="B6" s="12" t="s">
        <v>23</v>
      </c>
      <c r="C6" s="13" t="s">
        <v>24</v>
      </c>
      <c r="D6" s="8">
        <v>10</v>
      </c>
      <c r="E6" s="8">
        <v>10</v>
      </c>
      <c r="F6" s="14"/>
      <c r="G6" s="14"/>
      <c r="H6" s="14"/>
      <c r="I6" s="8">
        <f>2.2-0.3225</f>
        <v>1.8775000000000002</v>
      </c>
      <c r="J6" s="8">
        <f>2.2-0.3225-0.2-0.03</f>
        <v>1.6475000000000002</v>
      </c>
      <c r="K6" s="8">
        <f>J6</f>
        <v>1.6475000000000002</v>
      </c>
    </row>
    <row r="7" spans="1:11" s="2" customFormat="1" ht="15.75" customHeight="1">
      <c r="A7" s="11">
        <f aca="true" t="shared" si="0" ref="A7:A21">A6+1</f>
        <v>3</v>
      </c>
      <c r="B7" s="12" t="s">
        <v>27</v>
      </c>
      <c r="C7" s="13" t="s">
        <v>13</v>
      </c>
      <c r="D7" s="8">
        <v>40</v>
      </c>
      <c r="E7" s="8">
        <v>40</v>
      </c>
      <c r="F7" s="14"/>
      <c r="G7" s="14"/>
      <c r="H7" s="14"/>
      <c r="I7" s="8">
        <f>40*0.89-0.69-0.294-1.313-0.113-2.4-1.74-0.23-3.672-0.726-2.75-0.87-1.26-0.218-0.58-1.569-1.092-0.2-0.145-1.749-0.34-0.046-1.26-0.045-0.06-0.166-0.15-1.99-1.672-1.811-0.504-0.05-0.454-0.148</f>
        <v>5.29300000000001</v>
      </c>
      <c r="J7" s="8">
        <f>40*0.89-0.69-0.294-1.313-0.113-2.4-1.74-0.23-3.672-0.726-2.75-0.87-1.26-0.218-0.58-1.569-1.092-0.2-0.145-1.749-0.34-0.046-1.26-0.045-0.06-0.166-0.15-1.99-1.672-1.811-0.504-0.05-0.454-0.148-1.6</f>
        <v>3.69300000000001</v>
      </c>
      <c r="K7" s="8">
        <f>40*0.89-0.69-0.294-1.313-0.113-2.4-1.74-0.23-3.672-0.726-2.75-0.87-1.26-0.218-0.58-1.569-1.092-0.2-0.145-1.749-0.34-0.046-1.26-0.045-0.06-0.166-0.15-1.99-1.672-1.811-0.504-0.05-0.454-0.148-1.6</f>
        <v>3.69300000000001</v>
      </c>
    </row>
    <row r="8" spans="1:11" s="2" customFormat="1" ht="15.75" customHeight="1">
      <c r="A8" s="11">
        <f t="shared" si="0"/>
        <v>4</v>
      </c>
      <c r="B8" s="12" t="s">
        <v>15</v>
      </c>
      <c r="C8" s="13" t="s">
        <v>33</v>
      </c>
      <c r="D8" s="8">
        <v>10</v>
      </c>
      <c r="E8" s="8">
        <v>16</v>
      </c>
      <c r="F8" s="8">
        <v>16</v>
      </c>
      <c r="G8" s="9"/>
      <c r="H8" s="15"/>
      <c r="I8" s="16">
        <f>(D8+E8*0.92)-0.69-0.294-1.313-0.113-2.4-1.74-0.23-3.672-0.726-2.75-0.87</f>
        <v>9.922000000000002</v>
      </c>
      <c r="J8" s="16">
        <f>I8</f>
        <v>9.922000000000002</v>
      </c>
      <c r="K8" s="16">
        <f>J8</f>
        <v>9.922000000000002</v>
      </c>
    </row>
    <row r="9" spans="1:11" s="2" customFormat="1" ht="15.75" customHeight="1">
      <c r="A9" s="11">
        <f t="shared" si="0"/>
        <v>5</v>
      </c>
      <c r="B9" s="12" t="s">
        <v>16</v>
      </c>
      <c r="C9" s="13" t="s">
        <v>31</v>
      </c>
      <c r="D9" s="8">
        <v>10</v>
      </c>
      <c r="E9" s="8">
        <v>6.3</v>
      </c>
      <c r="F9" s="14"/>
      <c r="G9" s="14"/>
      <c r="H9" s="14"/>
      <c r="I9" s="8">
        <f>E9*0.92-1.26-0.218-0.58</f>
        <v>3.7380000000000004</v>
      </c>
      <c r="J9" s="8">
        <f>I9</f>
        <v>3.7380000000000004</v>
      </c>
      <c r="K9" s="8">
        <f>J9</f>
        <v>3.7380000000000004</v>
      </c>
    </row>
    <row r="10" spans="1:11" s="2" customFormat="1" ht="15.75" customHeight="1">
      <c r="A10" s="11">
        <f t="shared" si="0"/>
        <v>6</v>
      </c>
      <c r="B10" s="12" t="s">
        <v>17</v>
      </c>
      <c r="C10" s="13" t="s">
        <v>32</v>
      </c>
      <c r="D10" s="8">
        <v>15</v>
      </c>
      <c r="E10" s="8">
        <v>16</v>
      </c>
      <c r="F10" s="14"/>
      <c r="G10" s="14"/>
      <c r="H10" s="14"/>
      <c r="I10" s="8">
        <f>15*0.92-1.569-1.092-0.2-0.145-1.749-0.34-0.046-1.26-0.045-0.06-0.166-0.15</f>
        <v>6.978000000000002</v>
      </c>
      <c r="J10" s="8">
        <f>15*0.92-1.569-1.092-0.2-0.145-1.749-0.34-0.046-1.26-0.045-0.06-0.166-0.15-1.88</f>
        <v>5.0980000000000025</v>
      </c>
      <c r="K10" s="8">
        <f>15*0.92-1.569-1.092-0.2-0.145-1.749-0.34-0.046-1.26-0.045-0.06-0.166-0.15-1.88</f>
        <v>5.0980000000000025</v>
      </c>
    </row>
    <row r="11" spans="1:11" s="2" customFormat="1" ht="15.75" customHeight="1">
      <c r="A11" s="11">
        <f t="shared" si="0"/>
        <v>7</v>
      </c>
      <c r="B11" s="12" t="s">
        <v>18</v>
      </c>
      <c r="C11" s="13" t="s">
        <v>12</v>
      </c>
      <c r="D11" s="10">
        <v>10</v>
      </c>
      <c r="E11" s="10">
        <v>10</v>
      </c>
      <c r="F11" s="17"/>
      <c r="G11" s="17"/>
      <c r="H11" s="17"/>
      <c r="I11" s="10">
        <f>10*0.92-0.26-4.205-0.5-0.345-0.6-0.06-0.297-0.072-1.54-0.168-0.099-0.324</f>
        <v>0.7300000000000011</v>
      </c>
      <c r="J11" s="10">
        <f>10*0.92-0.26-4.205-0.5-0.345-0.6-0.06-0.297-0.072-1.54-0.168-0.099-0.324</f>
        <v>0.7300000000000011</v>
      </c>
      <c r="K11" s="10">
        <f>10*0.92-0.26-4.205-0.5-0.345-0.6-0.06-0.297-0.072-1.54-0.168-0.099-0.324</f>
        <v>0.7300000000000011</v>
      </c>
    </row>
    <row r="12" spans="1:11" ht="15.75">
      <c r="A12" s="11">
        <f t="shared" si="0"/>
        <v>8</v>
      </c>
      <c r="B12" s="12" t="s">
        <v>19</v>
      </c>
      <c r="C12" s="13" t="s">
        <v>12</v>
      </c>
      <c r="D12" s="14"/>
      <c r="E12" s="8">
        <v>10</v>
      </c>
      <c r="F12" s="8">
        <v>10</v>
      </c>
      <c r="G12" s="8"/>
      <c r="H12" s="14"/>
      <c r="I12" s="8">
        <f>10*1.2*0.92-0.61-1.2-0.76-0.935-1.104-0.06-1.714-2.019-0.954-0.092</f>
        <v>1.5920000000000016</v>
      </c>
      <c r="J12" s="8">
        <f>10*1.2*0.92-0.61-1.2-0.76-0.935-1.104-0.06-1.714-2.019-0.954-0.092</f>
        <v>1.5920000000000016</v>
      </c>
      <c r="K12" s="8">
        <f>10*1.2*0.92-0.61-1.2-0.76-0.935-1.104-0.06-1.714-2.019-0.954-0.092</f>
        <v>1.5920000000000016</v>
      </c>
    </row>
    <row r="13" spans="1:11" ht="15.75">
      <c r="A13" s="11">
        <f t="shared" si="0"/>
        <v>9</v>
      </c>
      <c r="B13" s="12" t="s">
        <v>20</v>
      </c>
      <c r="C13" s="13" t="s">
        <v>33</v>
      </c>
      <c r="D13" s="8">
        <v>10</v>
      </c>
      <c r="E13" s="8">
        <v>10</v>
      </c>
      <c r="F13" s="14"/>
      <c r="G13" s="14"/>
      <c r="H13" s="14"/>
      <c r="I13" s="8">
        <f>J13</f>
        <v>7.2749999999999995</v>
      </c>
      <c r="J13" s="8">
        <f>11-1.73-1.577-0.058-0.36</f>
        <v>7.2749999999999995</v>
      </c>
      <c r="K13" s="8">
        <f>11-1.73-1.577-0.058-0.36</f>
        <v>7.2749999999999995</v>
      </c>
    </row>
    <row r="14" spans="1:11" ht="15.75">
      <c r="A14" s="11">
        <f t="shared" si="0"/>
        <v>10</v>
      </c>
      <c r="B14" s="12" t="s">
        <v>21</v>
      </c>
      <c r="C14" s="13" t="s">
        <v>12</v>
      </c>
      <c r="D14" s="8">
        <v>16</v>
      </c>
      <c r="E14" s="8">
        <v>16</v>
      </c>
      <c r="F14" s="14"/>
      <c r="G14" s="14"/>
      <c r="H14" s="14"/>
      <c r="I14" s="8">
        <f>D14*0.92-2.05-1.21-1.44</f>
        <v>10.020000000000001</v>
      </c>
      <c r="J14" s="8">
        <f>D14*0.92-2.05-1.21-1.44</f>
        <v>10.020000000000001</v>
      </c>
      <c r="K14" s="8">
        <f>D14*0.92-2.05-1.21</f>
        <v>11.46</v>
      </c>
    </row>
    <row r="15" spans="1:11" ht="15.75">
      <c r="A15" s="11">
        <f t="shared" si="0"/>
        <v>11</v>
      </c>
      <c r="B15" s="12" t="s">
        <v>22</v>
      </c>
      <c r="C15" s="13" t="s">
        <v>12</v>
      </c>
      <c r="D15" s="8">
        <v>10</v>
      </c>
      <c r="E15" s="8">
        <v>10</v>
      </c>
      <c r="F15" s="14"/>
      <c r="G15" s="14"/>
      <c r="H15" s="14"/>
      <c r="I15" s="8">
        <f>10*0.92-2.75-1.255-0.732-0.055-0.2225</f>
        <v>4.185500000000001</v>
      </c>
      <c r="J15" s="8">
        <f>10*0.92-2.75-1.255-0.732-0.055-0.2225</f>
        <v>4.185500000000001</v>
      </c>
      <c r="K15" s="8">
        <f>10*0.92-2.75-1.255-0.732-0.055-0.2225</f>
        <v>4.185500000000001</v>
      </c>
    </row>
    <row r="16" spans="1:11" ht="15.75">
      <c r="A16" s="11">
        <f t="shared" si="0"/>
        <v>12</v>
      </c>
      <c r="B16" s="12" t="s">
        <v>25</v>
      </c>
      <c r="C16" s="13" t="s">
        <v>12</v>
      </c>
      <c r="D16" s="8">
        <v>15</v>
      </c>
      <c r="E16" s="8">
        <v>15</v>
      </c>
      <c r="F16" s="14"/>
      <c r="G16" s="14"/>
      <c r="H16" s="14"/>
      <c r="I16" s="8">
        <v>9.2</v>
      </c>
      <c r="J16" s="8">
        <v>9.2</v>
      </c>
      <c r="K16" s="8">
        <v>9.2</v>
      </c>
    </row>
    <row r="17" spans="1:11" ht="15.75">
      <c r="A17" s="11">
        <f t="shared" si="0"/>
        <v>13</v>
      </c>
      <c r="B17" s="12" t="s">
        <v>26</v>
      </c>
      <c r="C17" s="13" t="s">
        <v>12</v>
      </c>
      <c r="D17" s="8">
        <v>10</v>
      </c>
      <c r="E17" s="8">
        <v>10</v>
      </c>
      <c r="F17" s="14"/>
      <c r="G17" s="14"/>
      <c r="H17" s="14"/>
      <c r="I17" s="8">
        <f>E17*0.92-0.41-1.08-2.367-0.666-1.926-1.223-2.063</f>
        <v>-0.5349999999999999</v>
      </c>
      <c r="J17" s="8">
        <f>E17*0.92-0.41-1.08-2.367-0.666-1.926-1.223-2.063-0.142</f>
        <v>-0.6769999999999999</v>
      </c>
      <c r="K17" s="8">
        <f>J17</f>
        <v>-0.6769999999999999</v>
      </c>
    </row>
    <row r="18" spans="1:11" ht="15.75">
      <c r="A18" s="11">
        <f t="shared" si="0"/>
        <v>14</v>
      </c>
      <c r="B18" s="12" t="s">
        <v>28</v>
      </c>
      <c r="C18" s="13" t="s">
        <v>12</v>
      </c>
      <c r="D18" s="8">
        <v>10</v>
      </c>
      <c r="E18" s="8">
        <v>10</v>
      </c>
      <c r="F18" s="14"/>
      <c r="G18" s="14"/>
      <c r="H18" s="14"/>
      <c r="I18" s="8">
        <v>6.7</v>
      </c>
      <c r="J18" s="8">
        <v>6.7</v>
      </c>
      <c r="K18" s="8">
        <v>6.7</v>
      </c>
    </row>
    <row r="19" spans="1:11" ht="15.75">
      <c r="A19" s="11">
        <f t="shared" si="0"/>
        <v>15</v>
      </c>
      <c r="B19" s="12" t="s">
        <v>29</v>
      </c>
      <c r="C19" s="13" t="s">
        <v>12</v>
      </c>
      <c r="D19" s="8">
        <v>10</v>
      </c>
      <c r="E19" s="8">
        <v>10</v>
      </c>
      <c r="F19" s="8">
        <v>10</v>
      </c>
      <c r="G19" s="8"/>
      <c r="H19" s="14"/>
      <c r="I19" s="8">
        <f>10*0.92-2.15-1.7-2.24-0.26</f>
        <v>2.8500000000000005</v>
      </c>
      <c r="J19" s="8">
        <f>10*0.92-2.15-1.7-2.24-0.26</f>
        <v>2.8500000000000005</v>
      </c>
      <c r="K19" s="8">
        <f>10*0.92-2.15-1.7-2.24-0.26</f>
        <v>2.8500000000000005</v>
      </c>
    </row>
    <row r="20" spans="1:11" ht="15.75">
      <c r="A20" s="11">
        <f t="shared" si="0"/>
        <v>16</v>
      </c>
      <c r="B20" s="12" t="s">
        <v>35</v>
      </c>
      <c r="C20" s="13" t="s">
        <v>36</v>
      </c>
      <c r="D20" s="10">
        <v>2.5</v>
      </c>
      <c r="E20" s="10">
        <v>2.5</v>
      </c>
      <c r="F20" s="17"/>
      <c r="G20" s="17"/>
      <c r="H20" s="17"/>
      <c r="I20" s="10">
        <f>D20*0.92-2.125</f>
        <v>0.17500000000000027</v>
      </c>
      <c r="J20" s="10">
        <f>D20*0.92-2.125</f>
        <v>0.17500000000000027</v>
      </c>
      <c r="K20" s="10">
        <f>D20*0.92-2.125</f>
        <v>0.17500000000000027</v>
      </c>
    </row>
    <row r="21" spans="1:11" ht="15.75" customHeight="1">
      <c r="A21" s="11">
        <f t="shared" si="0"/>
        <v>17</v>
      </c>
      <c r="B21" s="12" t="s">
        <v>37</v>
      </c>
      <c r="C21" s="13" t="s">
        <v>12</v>
      </c>
      <c r="D21" s="10">
        <v>16</v>
      </c>
      <c r="E21" s="10">
        <v>16</v>
      </c>
      <c r="F21" s="17"/>
      <c r="G21" s="17"/>
      <c r="H21" s="17"/>
      <c r="I21" s="10">
        <f>D21*1.2*0.92-15.914</f>
        <v>1.7500000000000018</v>
      </c>
      <c r="J21" s="10">
        <f>E21*1.2*0.92-15.914</f>
        <v>1.7500000000000018</v>
      </c>
      <c r="K21" s="10">
        <f>D21*1.2*0.92-15.914</f>
        <v>1.7500000000000018</v>
      </c>
    </row>
    <row r="22" ht="15">
      <c r="B22" s="7"/>
    </row>
    <row r="23" ht="15">
      <c r="B23" s="7"/>
    </row>
  </sheetData>
  <sheetProtection/>
  <mergeCells count="8">
    <mergeCell ref="A1:K1"/>
    <mergeCell ref="K3:K4"/>
    <mergeCell ref="I3:J3"/>
    <mergeCell ref="A3:A4"/>
    <mergeCell ref="C3:C4"/>
    <mergeCell ref="D3:H3"/>
    <mergeCell ref="B3:B4"/>
    <mergeCell ref="A2:K2"/>
  </mergeCells>
  <conditionalFormatting sqref="H8">
    <cfRule type="expression" priority="4" dxfId="0" stopIfTrue="1">
      <formula>IV8="Н"</formula>
    </cfRule>
  </conditionalFormatting>
  <conditionalFormatting sqref="I8">
    <cfRule type="expression" priority="5" dxfId="0" stopIfTrue="1">
      <formula>IM8="Н"</formula>
    </cfRule>
  </conditionalFormatting>
  <conditionalFormatting sqref="J8">
    <cfRule type="expression" priority="3" dxfId="0" stopIfTrue="1">
      <formula>IN8="Н"</formula>
    </cfRule>
  </conditionalFormatting>
  <conditionalFormatting sqref="K8">
    <cfRule type="expression" priority="1" dxfId="0" stopIfTrue="1">
      <formula>IO8="Н"</formula>
    </cfRule>
  </conditionalFormatting>
  <printOptions/>
  <pageMargins left="0.31496062992125984" right="0.1968503937007874" top="0.4330708661417323" bottom="0.35433070866141736" header="0.31496062992125984" footer="0.31496062992125984"/>
  <pageSetup horizontalDpi="600" verticalDpi="600" orientation="landscape" paperSize="9" scale="77" r:id="rId1"/>
  <ignoredErrors>
    <ignoredError sqref="K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5"/>
  <cols>
    <col min="1" max="1" width="4.7109375" style="4" customWidth="1"/>
    <col min="2" max="2" width="34.5742187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37.8515625" style="4" customWidth="1"/>
    <col min="12" max="16384" width="9.140625" style="1" customWidth="1"/>
  </cols>
  <sheetData>
    <row r="1" spans="1:11" ht="37.5" customHeight="1">
      <c r="A1" s="21" t="s">
        <v>40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2" customFormat="1" ht="78" customHeight="1">
      <c r="A3" s="24" t="s">
        <v>1</v>
      </c>
      <c r="B3" s="24" t="s">
        <v>7</v>
      </c>
      <c r="C3" s="24" t="s">
        <v>8</v>
      </c>
      <c r="D3" s="24" t="s">
        <v>2</v>
      </c>
      <c r="E3" s="24"/>
      <c r="F3" s="24"/>
      <c r="G3" s="24"/>
      <c r="H3" s="24"/>
      <c r="I3" s="25" t="s">
        <v>38</v>
      </c>
      <c r="J3" s="25"/>
      <c r="K3" s="24" t="s">
        <v>10</v>
      </c>
    </row>
    <row r="4" spans="1:11" s="2" customFormat="1" ht="60.75" customHeight="1">
      <c r="A4" s="24"/>
      <c r="B4" s="24"/>
      <c r="C4" s="24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4"/>
    </row>
    <row r="5" spans="1:11" ht="15.75">
      <c r="A5" s="11">
        <f>1</f>
        <v>1</v>
      </c>
      <c r="B5" s="12" t="s">
        <v>41</v>
      </c>
      <c r="C5" s="13" t="s">
        <v>42</v>
      </c>
      <c r="D5" s="8"/>
      <c r="E5" s="8"/>
      <c r="F5" s="19">
        <v>0.32</v>
      </c>
      <c r="G5" s="19">
        <v>0.56</v>
      </c>
      <c r="H5" s="19"/>
      <c r="I5" s="8">
        <v>0.28</v>
      </c>
      <c r="J5" s="8">
        <v>0.28</v>
      </c>
      <c r="K5" s="8">
        <v>0.28</v>
      </c>
    </row>
    <row r="6" spans="1:11" ht="15.75">
      <c r="A6" s="11">
        <f aca="true" t="shared" si="0" ref="A6:A11">A5+1</f>
        <v>2</v>
      </c>
      <c r="B6" s="12" t="s">
        <v>41</v>
      </c>
      <c r="C6" s="13" t="s">
        <v>43</v>
      </c>
      <c r="D6" s="8"/>
      <c r="E6" s="8">
        <v>0.18</v>
      </c>
      <c r="F6" s="19"/>
      <c r="G6" s="19"/>
      <c r="H6" s="19"/>
      <c r="I6" s="8">
        <v>0.165</v>
      </c>
      <c r="J6" s="8">
        <v>0.165</v>
      </c>
      <c r="K6" s="8">
        <v>0.165</v>
      </c>
    </row>
    <row r="7" spans="1:11" s="20" customFormat="1" ht="15.75">
      <c r="A7" s="11">
        <f t="shared" si="0"/>
        <v>3</v>
      </c>
      <c r="B7" s="12" t="s">
        <v>44</v>
      </c>
      <c r="C7" s="13" t="s">
        <v>45</v>
      </c>
      <c r="D7" s="8"/>
      <c r="E7" s="8"/>
      <c r="F7" s="19">
        <v>0.63</v>
      </c>
      <c r="G7" s="14"/>
      <c r="H7" s="14"/>
      <c r="I7" s="8">
        <v>0</v>
      </c>
      <c r="J7" s="8">
        <v>0</v>
      </c>
      <c r="K7" s="8">
        <v>0</v>
      </c>
    </row>
    <row r="8" spans="1:11" s="20" customFormat="1" ht="15.75">
      <c r="A8" s="11">
        <f t="shared" si="0"/>
        <v>4</v>
      </c>
      <c r="B8" s="12" t="s">
        <v>44</v>
      </c>
      <c r="C8" s="13" t="s">
        <v>43</v>
      </c>
      <c r="D8" s="8"/>
      <c r="E8" s="8">
        <v>0.1</v>
      </c>
      <c r="F8" s="14"/>
      <c r="G8" s="14"/>
      <c r="H8" s="14"/>
      <c r="I8" s="8">
        <v>0</v>
      </c>
      <c r="J8" s="8">
        <v>0</v>
      </c>
      <c r="K8" s="8">
        <v>0</v>
      </c>
    </row>
    <row r="9" spans="1:11" s="20" customFormat="1" ht="15.75">
      <c r="A9" s="11">
        <f t="shared" si="0"/>
        <v>5</v>
      </c>
      <c r="B9" s="12" t="s">
        <v>46</v>
      </c>
      <c r="C9" s="13" t="s">
        <v>42</v>
      </c>
      <c r="D9" s="8"/>
      <c r="E9" s="8">
        <v>0.18</v>
      </c>
      <c r="F9" s="14"/>
      <c r="G9" s="14"/>
      <c r="H9" s="14"/>
      <c r="I9" s="8">
        <v>0.11</v>
      </c>
      <c r="J9" s="8">
        <v>0.11</v>
      </c>
      <c r="K9" s="8">
        <v>0.11</v>
      </c>
    </row>
    <row r="10" spans="1:11" s="20" customFormat="1" ht="15.75">
      <c r="A10" s="11">
        <f t="shared" si="0"/>
        <v>6</v>
      </c>
      <c r="B10" s="12" t="s">
        <v>46</v>
      </c>
      <c r="C10" s="13" t="s">
        <v>43</v>
      </c>
      <c r="D10" s="8"/>
      <c r="E10" s="8"/>
      <c r="F10" s="8">
        <v>0.18</v>
      </c>
      <c r="G10" s="19">
        <v>0.1</v>
      </c>
      <c r="H10" s="19"/>
      <c r="I10" s="8">
        <v>0</v>
      </c>
      <c r="J10" s="8">
        <v>0</v>
      </c>
      <c r="K10" s="8">
        <v>0</v>
      </c>
    </row>
    <row r="11" spans="1:11" ht="15.75">
      <c r="A11" s="11">
        <f t="shared" si="0"/>
        <v>7</v>
      </c>
      <c r="B11" s="12" t="s">
        <v>47</v>
      </c>
      <c r="C11" s="13" t="s">
        <v>45</v>
      </c>
      <c r="D11" s="19">
        <v>0.63</v>
      </c>
      <c r="E11" s="8">
        <v>1</v>
      </c>
      <c r="F11" s="8"/>
      <c r="G11" s="14"/>
      <c r="H11" s="14"/>
      <c r="I11" s="8">
        <v>0</v>
      </c>
      <c r="J11" s="8">
        <v>0</v>
      </c>
      <c r="K11" s="8">
        <v>0</v>
      </c>
    </row>
    <row r="12" spans="1:11" ht="15.75">
      <c r="A12" s="11">
        <f>A11+1</f>
        <v>8</v>
      </c>
      <c r="B12" s="12" t="s">
        <v>48</v>
      </c>
      <c r="C12" s="13" t="s">
        <v>42</v>
      </c>
      <c r="D12" s="8">
        <v>1</v>
      </c>
      <c r="E12" s="19">
        <v>0.56</v>
      </c>
      <c r="F12" s="14"/>
      <c r="G12" s="14"/>
      <c r="H12" s="14"/>
      <c r="I12" s="8">
        <f>F13*0.92-0.06-0.03</f>
        <v>0.42520000000000013</v>
      </c>
      <c r="J12" s="8">
        <f>E12*0.92-0.06-0.03-0.155</f>
        <v>0.2702000000000001</v>
      </c>
      <c r="K12" s="8">
        <f>E12*0.92-0.06-0.03-0.155</f>
        <v>0.2702000000000001</v>
      </c>
    </row>
    <row r="13" spans="1:11" ht="15.75">
      <c r="A13" s="11">
        <f aca="true" t="shared" si="1" ref="A13:A30">A12+1</f>
        <v>9</v>
      </c>
      <c r="B13" s="12" t="s">
        <v>49</v>
      </c>
      <c r="C13" s="13" t="s">
        <v>45</v>
      </c>
      <c r="D13" s="8">
        <v>1</v>
      </c>
      <c r="E13" s="8">
        <v>0.56</v>
      </c>
      <c r="F13" s="8">
        <v>0.56</v>
      </c>
      <c r="G13" s="14"/>
      <c r="H13" s="14"/>
      <c r="I13" s="8">
        <v>0.44</v>
      </c>
      <c r="J13" s="8">
        <v>0.44</v>
      </c>
      <c r="K13" s="8">
        <v>0.44</v>
      </c>
    </row>
    <row r="14" spans="1:11" ht="15.75">
      <c r="A14" s="11">
        <f t="shared" si="1"/>
        <v>10</v>
      </c>
      <c r="B14" s="12" t="s">
        <v>50</v>
      </c>
      <c r="C14" s="13" t="s">
        <v>42</v>
      </c>
      <c r="D14" s="8"/>
      <c r="E14" s="8"/>
      <c r="F14" s="8">
        <v>1</v>
      </c>
      <c r="G14" s="14"/>
      <c r="H14" s="8">
        <v>0.56</v>
      </c>
      <c r="I14" s="8">
        <v>0</v>
      </c>
      <c r="J14" s="8">
        <v>0</v>
      </c>
      <c r="K14" s="8">
        <v>0</v>
      </c>
    </row>
    <row r="15" spans="1:11" ht="15.75">
      <c r="A15" s="11">
        <f t="shared" si="1"/>
        <v>11</v>
      </c>
      <c r="B15" s="12" t="s">
        <v>50</v>
      </c>
      <c r="C15" s="13" t="s">
        <v>45</v>
      </c>
      <c r="D15" s="8">
        <v>0.16</v>
      </c>
      <c r="E15" s="8">
        <v>0.16</v>
      </c>
      <c r="F15" s="8"/>
      <c r="G15" s="14"/>
      <c r="H15" s="14"/>
      <c r="I15" s="8">
        <v>0</v>
      </c>
      <c r="J15" s="8">
        <v>0</v>
      </c>
      <c r="K15" s="8">
        <v>0</v>
      </c>
    </row>
    <row r="16" spans="1:11" ht="15.75">
      <c r="A16" s="11">
        <f t="shared" si="1"/>
        <v>12</v>
      </c>
      <c r="B16" s="12" t="s">
        <v>51</v>
      </c>
      <c r="C16" s="13" t="s">
        <v>45</v>
      </c>
      <c r="D16" s="8">
        <v>0.56</v>
      </c>
      <c r="E16" s="8">
        <v>0.56</v>
      </c>
      <c r="F16" s="8">
        <v>1</v>
      </c>
      <c r="G16" s="14"/>
      <c r="H16" s="14"/>
      <c r="I16" s="8">
        <v>0</v>
      </c>
      <c r="J16" s="8">
        <v>0</v>
      </c>
      <c r="K16" s="8">
        <v>0</v>
      </c>
    </row>
    <row r="17" spans="1:11" ht="15.75">
      <c r="A17" s="11">
        <f t="shared" si="1"/>
        <v>13</v>
      </c>
      <c r="B17" s="12" t="s">
        <v>52</v>
      </c>
      <c r="C17" s="13" t="s">
        <v>42</v>
      </c>
      <c r="D17" s="8">
        <v>0.56</v>
      </c>
      <c r="E17" s="8">
        <v>0.56</v>
      </c>
      <c r="F17" s="8">
        <v>0.56</v>
      </c>
      <c r="G17" s="14"/>
      <c r="H17" s="14"/>
      <c r="I17" s="8">
        <f>1.12*0.94-0.4</f>
        <v>0.6527999999999999</v>
      </c>
      <c r="J17" s="8">
        <f>1.12*0.94-0.4</f>
        <v>0.6527999999999999</v>
      </c>
      <c r="K17" s="8">
        <f>1.12*0.94-0.4</f>
        <v>0.6527999999999999</v>
      </c>
    </row>
    <row r="18" spans="1:11" ht="15.75">
      <c r="A18" s="11">
        <f t="shared" si="1"/>
        <v>14</v>
      </c>
      <c r="B18" s="12" t="s">
        <v>52</v>
      </c>
      <c r="C18" s="13" t="s">
        <v>45</v>
      </c>
      <c r="D18" s="8"/>
      <c r="E18" s="8"/>
      <c r="F18" s="8"/>
      <c r="G18" s="8">
        <v>0.18</v>
      </c>
      <c r="H18" s="19">
        <v>0.1</v>
      </c>
      <c r="I18" s="8">
        <f>0.17-0.1</f>
        <v>0.07</v>
      </c>
      <c r="J18" s="8">
        <f>0.17-0.1</f>
        <v>0.07</v>
      </c>
      <c r="K18" s="8">
        <f>0.17-0.1</f>
        <v>0.07</v>
      </c>
    </row>
    <row r="19" spans="1:11" ht="15.75">
      <c r="A19" s="11">
        <f t="shared" si="1"/>
        <v>15</v>
      </c>
      <c r="B19" s="12" t="s">
        <v>53</v>
      </c>
      <c r="C19" s="13" t="s">
        <v>45</v>
      </c>
      <c r="D19" s="8">
        <v>1</v>
      </c>
      <c r="E19" s="8">
        <v>1</v>
      </c>
      <c r="F19" s="8"/>
      <c r="G19" s="8"/>
      <c r="H19" s="19"/>
      <c r="I19" s="8">
        <v>0.92</v>
      </c>
      <c r="J19" s="8">
        <v>0.92</v>
      </c>
      <c r="K19" s="8">
        <v>0.92</v>
      </c>
    </row>
    <row r="20" spans="1:11" ht="15.75">
      <c r="A20" s="11">
        <f t="shared" si="1"/>
        <v>16</v>
      </c>
      <c r="B20" s="12" t="s">
        <v>54</v>
      </c>
      <c r="C20" s="13" t="s">
        <v>45</v>
      </c>
      <c r="D20" s="8">
        <v>1</v>
      </c>
      <c r="E20" s="8">
        <v>1</v>
      </c>
      <c r="F20" s="14"/>
      <c r="G20" s="14"/>
      <c r="H20" s="14"/>
      <c r="I20" s="8">
        <v>0.4</v>
      </c>
      <c r="J20" s="8">
        <v>0</v>
      </c>
      <c r="K20" s="8">
        <v>0</v>
      </c>
    </row>
    <row r="21" spans="1:11" ht="15.75">
      <c r="A21" s="11">
        <f t="shared" si="1"/>
        <v>17</v>
      </c>
      <c r="B21" s="12" t="s">
        <v>54</v>
      </c>
      <c r="C21" s="13" t="s">
        <v>42</v>
      </c>
      <c r="D21" s="8"/>
      <c r="E21" s="8"/>
      <c r="F21" s="8">
        <v>1</v>
      </c>
      <c r="G21" s="8">
        <v>1</v>
      </c>
      <c r="H21" s="14"/>
      <c r="I21" s="8">
        <v>0</v>
      </c>
      <c r="J21" s="8">
        <v>0</v>
      </c>
      <c r="K21" s="8">
        <v>0</v>
      </c>
    </row>
    <row r="22" spans="1:11" ht="15.75">
      <c r="A22" s="11">
        <f t="shared" si="1"/>
        <v>18</v>
      </c>
      <c r="B22" s="12" t="s">
        <v>55</v>
      </c>
      <c r="C22" s="13" t="s">
        <v>45</v>
      </c>
      <c r="D22" s="19">
        <v>0.63</v>
      </c>
      <c r="E22" s="19">
        <v>0.63</v>
      </c>
      <c r="F22" s="8"/>
      <c r="G22" s="8"/>
      <c r="H22" s="14"/>
      <c r="I22" s="8">
        <v>0.13</v>
      </c>
      <c r="J22" s="8">
        <v>0.13</v>
      </c>
      <c r="K22" s="8">
        <v>0.13</v>
      </c>
    </row>
    <row r="23" spans="1:11" ht="15.75">
      <c r="A23" s="11">
        <f t="shared" si="1"/>
        <v>19</v>
      </c>
      <c r="B23" s="12" t="s">
        <v>56</v>
      </c>
      <c r="C23" s="13" t="s">
        <v>45</v>
      </c>
      <c r="D23" s="8">
        <v>1</v>
      </c>
      <c r="E23" s="8">
        <v>1</v>
      </c>
      <c r="F23" s="14"/>
      <c r="G23" s="14"/>
      <c r="H23" s="14"/>
      <c r="I23" s="8">
        <v>0.92</v>
      </c>
      <c r="J23" s="8">
        <v>0.92</v>
      </c>
      <c r="K23" s="8">
        <v>0.92</v>
      </c>
    </row>
    <row r="24" spans="1:11" ht="15.75">
      <c r="A24" s="11">
        <f t="shared" si="1"/>
        <v>20</v>
      </c>
      <c r="B24" s="12" t="s">
        <v>57</v>
      </c>
      <c r="C24" s="13" t="s">
        <v>45</v>
      </c>
      <c r="D24" s="8">
        <v>0.18</v>
      </c>
      <c r="E24" s="8"/>
      <c r="F24" s="14"/>
      <c r="G24" s="14"/>
      <c r="H24" s="14"/>
      <c r="I24" s="8">
        <v>0.13</v>
      </c>
      <c r="J24" s="8">
        <v>0.13</v>
      </c>
      <c r="K24" s="8">
        <v>0.13</v>
      </c>
    </row>
    <row r="25" spans="1:11" ht="15.75">
      <c r="A25" s="11">
        <f t="shared" si="1"/>
        <v>21</v>
      </c>
      <c r="B25" s="12" t="s">
        <v>58</v>
      </c>
      <c r="C25" s="13" t="s">
        <v>45</v>
      </c>
      <c r="D25" s="8">
        <v>0.25</v>
      </c>
      <c r="E25" s="8">
        <v>0.25</v>
      </c>
      <c r="F25" s="14"/>
      <c r="G25" s="14"/>
      <c r="H25" s="14"/>
      <c r="I25" s="8">
        <v>0.12</v>
      </c>
      <c r="J25" s="8">
        <f>0.12-0.06</f>
        <v>0.06</v>
      </c>
      <c r="K25" s="8">
        <f>0.12-0.06</f>
        <v>0.06</v>
      </c>
    </row>
    <row r="26" spans="1:11" ht="15.75">
      <c r="A26" s="11">
        <f t="shared" si="1"/>
        <v>22</v>
      </c>
      <c r="B26" s="12" t="s">
        <v>59</v>
      </c>
      <c r="C26" s="13" t="s">
        <v>45</v>
      </c>
      <c r="D26" s="8">
        <v>0.25</v>
      </c>
      <c r="E26" s="8"/>
      <c r="F26" s="14"/>
      <c r="G26" s="14"/>
      <c r="H26" s="14"/>
      <c r="I26" s="8">
        <f>0</f>
        <v>0</v>
      </c>
      <c r="J26" s="8">
        <f>I26</f>
        <v>0</v>
      </c>
      <c r="K26" s="8">
        <f>J26</f>
        <v>0</v>
      </c>
    </row>
    <row r="27" spans="1:11" ht="15.75">
      <c r="A27" s="11">
        <f t="shared" si="1"/>
        <v>23</v>
      </c>
      <c r="B27" s="12" t="s">
        <v>60</v>
      </c>
      <c r="C27" s="13" t="s">
        <v>61</v>
      </c>
      <c r="D27" s="8">
        <v>0.63</v>
      </c>
      <c r="E27" s="8"/>
      <c r="F27" s="14"/>
      <c r="G27" s="14"/>
      <c r="H27" s="14"/>
      <c r="I27" s="8">
        <v>0.16</v>
      </c>
      <c r="J27" s="8">
        <v>0.16</v>
      </c>
      <c r="K27" s="8">
        <v>0.16</v>
      </c>
    </row>
    <row r="28" spans="1:11" ht="15.75">
      <c r="A28" s="11">
        <f t="shared" si="1"/>
        <v>24</v>
      </c>
      <c r="B28" s="12" t="s">
        <v>62</v>
      </c>
      <c r="C28" s="13" t="s">
        <v>61</v>
      </c>
      <c r="D28" s="8">
        <v>0.25</v>
      </c>
      <c r="E28" s="8"/>
      <c r="F28" s="14"/>
      <c r="G28" s="14"/>
      <c r="H28" s="14"/>
      <c r="I28" s="8">
        <v>0.1</v>
      </c>
      <c r="J28" s="8">
        <v>0.1</v>
      </c>
      <c r="K28" s="8">
        <v>0.1</v>
      </c>
    </row>
    <row r="29" spans="1:11" ht="15.75">
      <c r="A29" s="11">
        <f t="shared" si="1"/>
        <v>25</v>
      </c>
      <c r="B29" s="12" t="s">
        <v>63</v>
      </c>
      <c r="C29" s="13" t="s">
        <v>61</v>
      </c>
      <c r="D29" s="8">
        <v>0.16</v>
      </c>
      <c r="E29" s="8"/>
      <c r="F29" s="14"/>
      <c r="G29" s="14"/>
      <c r="H29" s="14"/>
      <c r="I29" s="8">
        <v>0.05</v>
      </c>
      <c r="J29" s="8">
        <v>0.05</v>
      </c>
      <c r="K29" s="8">
        <v>0.05</v>
      </c>
    </row>
    <row r="30" spans="1:11" ht="15.75" customHeight="1">
      <c r="A30" s="11">
        <f t="shared" si="1"/>
        <v>26</v>
      </c>
      <c r="B30" s="12" t="s">
        <v>64</v>
      </c>
      <c r="C30" s="13" t="s">
        <v>45</v>
      </c>
      <c r="D30" s="10">
        <v>0.56</v>
      </c>
      <c r="E30" s="10">
        <v>0.63</v>
      </c>
      <c r="F30" s="17"/>
      <c r="G30" s="17"/>
      <c r="H30" s="17"/>
      <c r="I30" s="10">
        <v>0</v>
      </c>
      <c r="J30" s="10">
        <v>0</v>
      </c>
      <c r="K30" s="10">
        <v>0</v>
      </c>
    </row>
    <row r="31" ht="15">
      <c r="B31" s="7"/>
    </row>
    <row r="32" ht="15">
      <c r="B32" s="7"/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printOptions/>
  <pageMargins left="0.31496062992125984" right="0.1968503937007874" top="0.6299212598425197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2017-07-16T05:16:02Z</cp:lastPrinted>
  <dcterms:created xsi:type="dcterms:W3CDTF">2009-12-26T06:59:08Z</dcterms:created>
  <dcterms:modified xsi:type="dcterms:W3CDTF">2022-06-27T04:23:53Z</dcterms:modified>
  <cp:category/>
  <cp:version/>
  <cp:contentType/>
  <cp:contentStatus/>
</cp:coreProperties>
</file>